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opol-my.sharepoint.com/personal/turecek_centropol_cz/Documents/Plocha/"/>
    </mc:Choice>
  </mc:AlternateContent>
  <xr:revisionPtr revIDLastSave="404" documentId="8_{42A84605-E201-462E-BF60-7BD699829FC6}" xr6:coauthVersionLast="47" xr6:coauthVersionMax="47" xr10:uidLastSave="{0C41D5B0-A2C8-496C-93D7-930F0462CF50}"/>
  <bookViews>
    <workbookView minimized="1" xWindow="5020" yWindow="670" windowWidth="25180" windowHeight="16510" xr2:uid="{C5B618E2-A7FD-4A77-B2A0-B025DC781DEE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G43" i="1" s="1"/>
  <c r="H11" i="1" s="1"/>
  <c r="E43" i="1"/>
  <c r="M43" i="1" s="1"/>
  <c r="F30" i="1"/>
  <c r="G30" i="1" s="1"/>
  <c r="I31" i="1" s="1"/>
  <c r="E30" i="1"/>
  <c r="M30" i="1" s="1"/>
  <c r="L43" i="1" l="1"/>
  <c r="K43" i="1"/>
  <c r="K30" i="1"/>
  <c r="L30" i="1"/>
  <c r="H44" i="1"/>
  <c r="H43" i="1"/>
  <c r="H45" i="1" s="1"/>
  <c r="I44" i="1"/>
  <c r="H30" i="1"/>
  <c r="H32" i="1" s="1"/>
  <c r="H31" i="1"/>
  <c r="C11" i="1" s="1"/>
  <c r="I30" i="1" l="1"/>
  <c r="I32" i="1" s="1"/>
  <c r="H46" i="1"/>
  <c r="H33" i="1"/>
  <c r="I43" i="1"/>
  <c r="I45" i="1" s="1"/>
  <c r="H12" i="1" s="1"/>
  <c r="M36" i="1" l="1"/>
  <c r="L36" i="1"/>
  <c r="K36" i="1"/>
  <c r="I46" i="1"/>
  <c r="H13" i="1" s="1"/>
  <c r="M49" i="1"/>
  <c r="I33" i="1"/>
  <c r="C13" i="1" s="1"/>
  <c r="C12" i="1"/>
  <c r="L49" i="1"/>
  <c r="K49" i="1"/>
</calcChain>
</file>

<file path=xl/sharedStrings.xml><?xml version="1.0" encoding="utf-8"?>
<sst xmlns="http://schemas.openxmlformats.org/spreadsheetml/2006/main" count="62" uniqueCount="45">
  <si>
    <t xml:space="preserve">Tip na úsporu: </t>
  </si>
  <si>
    <t>Instalace a nastavení termostatických hlavic na radiátory</t>
  </si>
  <si>
    <t>Popis situace:</t>
  </si>
  <si>
    <t>V bytě 3+1 je 6 radiátorů, ale jen jeden je osazen termostatickou hlavicí.</t>
  </si>
  <si>
    <t>Vytápění zemním plynem:</t>
  </si>
  <si>
    <t>Vytápění elektřinou:</t>
  </si>
  <si>
    <t>Vaření</t>
  </si>
  <si>
    <t>200 kWh na osobu</t>
  </si>
  <si>
    <t>Běžné spotřebiče a svícení</t>
  </si>
  <si>
    <t xml:space="preserve"> cca 60% spotřeby</t>
  </si>
  <si>
    <t>Ohřev vody</t>
  </si>
  <si>
    <t>1 430 kWh na osobu</t>
  </si>
  <si>
    <t>Topení a ohřev vody</t>
  </si>
  <si>
    <t>cca 25% spotřeby</t>
  </si>
  <si>
    <t>Vytápění</t>
  </si>
  <si>
    <t>110 kWh na m2</t>
  </si>
  <si>
    <t xml:space="preserve">Vaření </t>
  </si>
  <si>
    <t>cca 15% spotřeby</t>
  </si>
  <si>
    <t>Cena plynu za topení bez termohlavic</t>
  </si>
  <si>
    <t>Cena elektřina za topení bez termohlavic</t>
  </si>
  <si>
    <t>Cena s vaší kombinací termohlavic</t>
  </si>
  <si>
    <t>Úspora při kompletním osazení rediátorů</t>
  </si>
  <si>
    <t>Cena za MWh plynu (včetně DPH a distribuce)</t>
  </si>
  <si>
    <t>Cena za MWh elektřiny (včetně DPH a distribuce)</t>
  </si>
  <si>
    <t>Plynové vytápění</t>
  </si>
  <si>
    <t xml:space="preserve">Sem zadejte vaše údaje </t>
  </si>
  <si>
    <t>Náklady na pořízení hlavic</t>
  </si>
  <si>
    <t>Plocha bytu (m2)</t>
  </si>
  <si>
    <t>Počet radiátorů</t>
  </si>
  <si>
    <t xml:space="preserve">Počet instalovaných hlavic </t>
  </si>
  <si>
    <t>Počet neosazených radiátorů</t>
  </si>
  <si>
    <t>Odhadovaná spotřeba plynu na topení</t>
  </si>
  <si>
    <t>Náklady na topení bez hlavic</t>
  </si>
  <si>
    <t>Náklady na topení s hlavicemi na všech radiátorech</t>
  </si>
  <si>
    <t>Náklady na topení s vaší konfigurací</t>
  </si>
  <si>
    <t>Obyčejná</t>
  </si>
  <si>
    <t>Digitální</t>
  </si>
  <si>
    <t>HiTech</t>
  </si>
  <si>
    <t>Cena za roční spotřebu před změnou</t>
  </si>
  <si>
    <t>Cena s Termohlavicemi</t>
  </si>
  <si>
    <t>Roční Úspora</t>
  </si>
  <si>
    <t>Návratnost (měsícú)</t>
  </si>
  <si>
    <t>Elektrické vytápění</t>
  </si>
  <si>
    <t>Vaše roční spotřba  (MWh)</t>
  </si>
  <si>
    <t>Odhadovaná spotřeba elektřiny na topení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</si>
</sst>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venir Next LT Pro"/>
      <family val="2"/>
      <charset val="238"/>
    </font>
    <font>
      <sz val="10"/>
      <color theme="1"/>
      <name val="Avenir Next LT Pro"/>
      <family val="2"/>
      <charset val="238"/>
    </font>
    <font>
      <b/>
      <sz val="10"/>
      <color theme="0"/>
      <name val="Avenir Next LT Pro"/>
      <family val="2"/>
      <charset val="238"/>
    </font>
    <font>
      <sz val="10"/>
      <color rgb="FF000000"/>
      <name val="Avenir Next LT Pro"/>
      <family val="2"/>
      <charset val="238"/>
    </font>
    <font>
      <b/>
      <sz val="10"/>
      <color rgb="FF000000"/>
      <name val="Avenir Next LT Pro"/>
      <family val="2"/>
      <charset val="238"/>
    </font>
    <font>
      <sz val="10"/>
      <name val="Avenir Next LT Pro"/>
      <family val="2"/>
      <charset val="238"/>
    </font>
    <font>
      <b/>
      <sz val="10"/>
      <color theme="1" tint="4.9989318521683403E-2"/>
      <name val="Avenir Next LT Pro"/>
      <family val="2"/>
      <charset val="238"/>
    </font>
    <font>
      <u/>
      <sz val="10"/>
      <color theme="10"/>
      <name val="Avenir Next LT Pro"/>
      <family val="2"/>
      <charset val="238"/>
    </font>
    <font>
      <sz val="11"/>
      <color theme="1"/>
      <name val="Roboto"/>
    </font>
    <font>
      <sz val="8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theme="1"/>
      <name val="Avenir Next LT Pro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0"/>
      <name val="Avenir Next LT Pro"/>
      <family val="2"/>
      <charset val="238"/>
    </font>
    <font>
      <b/>
      <sz val="10"/>
      <name val="Avenir Next LT Pro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 tint="4.9989318521683403E-2"/>
      <name val="Avenir Next LT Pro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4158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8D8A"/>
        <bgColor indexed="64"/>
      </patternFill>
    </fill>
    <fill>
      <gradientFill degree="90">
        <stop position="0">
          <color theme="0"/>
        </stop>
        <stop position="1">
          <color theme="1" tint="0.34900967436750391"/>
        </stop>
      </gradient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theme="7" tint="0.79998168889431442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132">
    <xf numFmtId="0" fontId="0" fillId="0" borderId="0" xfId="0"/>
    <xf numFmtId="44" fontId="5" fillId="2" borderId="1" xfId="0" applyNumberFormat="1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horizontal="left" indent="1"/>
    </xf>
    <xf numFmtId="0" fontId="6" fillId="3" borderId="4" xfId="0" applyFont="1" applyFill="1" applyBorder="1" applyProtection="1"/>
    <xf numFmtId="0" fontId="6" fillId="3" borderId="7" xfId="0" applyFont="1" applyFill="1" applyBorder="1" applyAlignment="1" applyProtection="1">
      <alignment horizontal="left" indent="1"/>
    </xf>
    <xf numFmtId="0" fontId="6" fillId="3" borderId="8" xfId="0" applyFont="1" applyFill="1" applyBorder="1" applyProtection="1"/>
    <xf numFmtId="0" fontId="13" fillId="3" borderId="0" xfId="0" applyFont="1" applyFill="1" applyAlignment="1" applyProtection="1">
      <alignment vertical="center"/>
    </xf>
    <xf numFmtId="44" fontId="5" fillId="0" borderId="0" xfId="0" applyNumberFormat="1" applyFont="1" applyProtection="1"/>
    <xf numFmtId="0" fontId="0" fillId="3" borderId="0" xfId="0" applyFill="1" applyAlignment="1" applyProtection="1">
      <alignment vertical="center"/>
    </xf>
    <xf numFmtId="0" fontId="14" fillId="3" borderId="0" xfId="0" applyFont="1" applyFill="1" applyAlignment="1" applyProtection="1">
      <alignment vertical="center"/>
    </xf>
    <xf numFmtId="0" fontId="0" fillId="12" borderId="0" xfId="0" applyFill="1" applyAlignment="1" applyProtection="1">
      <alignment vertical="center"/>
    </xf>
    <xf numFmtId="0" fontId="5" fillId="2" borderId="38" xfId="0" applyFont="1" applyFill="1" applyBorder="1" applyAlignment="1" applyProtection="1">
      <alignment horizontal="center" vertical="center" wrapText="1"/>
    </xf>
    <xf numFmtId="0" fontId="5" fillId="2" borderId="39" xfId="0" applyFont="1" applyFill="1" applyBorder="1" applyAlignment="1" applyProtection="1">
      <alignment horizontal="center" vertical="center" wrapText="1"/>
    </xf>
    <xf numFmtId="0" fontId="5" fillId="2" borderId="40" xfId="0" applyFont="1" applyFill="1" applyBorder="1" applyAlignment="1" applyProtection="1">
      <alignment horizontal="center" vertical="center" wrapText="1"/>
    </xf>
    <xf numFmtId="0" fontId="5" fillId="3" borderId="41" xfId="0" applyFont="1" applyFill="1" applyBorder="1" applyAlignment="1" applyProtection="1">
      <alignment vertical="center" wrapText="1"/>
    </xf>
    <xf numFmtId="0" fontId="5" fillId="3" borderId="28" xfId="0" applyFont="1" applyFill="1" applyBorder="1" applyAlignment="1" applyProtection="1">
      <alignment vertical="center" wrapText="1"/>
    </xf>
    <xf numFmtId="0" fontId="4" fillId="3" borderId="42" xfId="0" applyFont="1" applyFill="1" applyBorder="1" applyAlignment="1" applyProtection="1">
      <alignment horizontal="left" indent="1"/>
    </xf>
    <xf numFmtId="0" fontId="4" fillId="3" borderId="43" xfId="0" applyFont="1" applyFill="1" applyBorder="1" applyAlignment="1" applyProtection="1">
      <alignment horizontal="left" indent="1"/>
    </xf>
    <xf numFmtId="0" fontId="4" fillId="12" borderId="0" xfId="0" applyFont="1" applyFill="1" applyAlignment="1" applyProtection="1">
      <alignment horizontal="left" indent="1"/>
    </xf>
    <xf numFmtId="0" fontId="3" fillId="7" borderId="27" xfId="0" applyFont="1" applyFill="1" applyBorder="1" applyAlignment="1" applyProtection="1">
      <alignment horizontal="center" vertical="center" wrapText="1"/>
    </xf>
    <xf numFmtId="0" fontId="3" fillId="7" borderId="28" xfId="0" applyFont="1" applyFill="1" applyBorder="1" applyAlignment="1" applyProtection="1">
      <alignment horizontal="center" vertical="center" wrapText="1"/>
    </xf>
    <xf numFmtId="0" fontId="3" fillId="7" borderId="29" xfId="0" applyFont="1" applyFill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0" fontId="4" fillId="8" borderId="17" xfId="0" applyFont="1" applyFill="1" applyBorder="1" applyAlignment="1" applyProtection="1">
      <alignment horizontal="center" vertical="center" wrapText="1"/>
    </xf>
    <xf numFmtId="0" fontId="4" fillId="8" borderId="33" xfId="0" applyFont="1" applyFill="1" applyBorder="1" applyAlignment="1" applyProtection="1">
      <alignment horizontal="center" vertical="center" wrapText="1"/>
    </xf>
    <xf numFmtId="0" fontId="4" fillId="12" borderId="0" xfId="0" applyFont="1" applyFill="1" applyAlignment="1" applyProtection="1">
      <alignment horizontal="center" vertical="center" wrapText="1"/>
    </xf>
    <xf numFmtId="0" fontId="4" fillId="9" borderId="30" xfId="0" applyFont="1" applyFill="1" applyBorder="1" applyAlignment="1" applyProtection="1">
      <alignment horizontal="center" vertical="center" wrapText="1"/>
    </xf>
    <xf numFmtId="0" fontId="4" fillId="9" borderId="18" xfId="0" applyFont="1" applyFill="1" applyBorder="1" applyAlignment="1" applyProtection="1">
      <alignment horizontal="center" vertical="center" wrapText="1"/>
    </xf>
    <xf numFmtId="0" fontId="4" fillId="9" borderId="31" xfId="0" applyFont="1" applyFill="1" applyBorder="1" applyAlignment="1" applyProtection="1">
      <alignment horizontal="center" vertical="center" wrapText="1"/>
    </xf>
    <xf numFmtId="0" fontId="18" fillId="3" borderId="41" xfId="0" applyFont="1" applyFill="1" applyBorder="1" applyAlignment="1" applyProtection="1">
      <alignment horizontal="center" vertical="center"/>
    </xf>
    <xf numFmtId="0" fontId="18" fillId="3" borderId="46" xfId="0" applyFont="1" applyFill="1" applyBorder="1" applyAlignment="1" applyProtection="1">
      <alignment horizontal="center" vertical="center"/>
    </xf>
    <xf numFmtId="44" fontId="3" fillId="0" borderId="47" xfId="1" applyFont="1" applyBorder="1" applyAlignment="1" applyProtection="1">
      <alignment horizontal="center" vertical="center"/>
    </xf>
    <xf numFmtId="44" fontId="3" fillId="0" borderId="42" xfId="0" applyNumberFormat="1" applyFont="1" applyBorder="1" applyAlignment="1" applyProtection="1">
      <alignment horizontal="center" vertical="center"/>
    </xf>
    <xf numFmtId="44" fontId="3" fillId="0" borderId="47" xfId="0" applyNumberFormat="1" applyFont="1" applyBorder="1" applyAlignment="1" applyProtection="1">
      <alignment horizontal="center" vertical="center"/>
    </xf>
    <xf numFmtId="44" fontId="4" fillId="12" borderId="0" xfId="0" applyNumberFormat="1" applyFont="1" applyFill="1" applyAlignment="1" applyProtection="1">
      <alignment horizontal="center" vertical="center"/>
    </xf>
    <xf numFmtId="44" fontId="4" fillId="9" borderId="32" xfId="0" applyNumberFormat="1" applyFont="1" applyFill="1" applyBorder="1" applyAlignment="1" applyProtection="1">
      <alignment horizontal="center" vertical="center"/>
    </xf>
    <xf numFmtId="44" fontId="4" fillId="9" borderId="17" xfId="0" applyNumberFormat="1" applyFont="1" applyFill="1" applyBorder="1" applyAlignment="1" applyProtection="1">
      <alignment horizontal="center" vertical="center"/>
    </xf>
    <xf numFmtId="44" fontId="4" fillId="9" borderId="33" xfId="0" applyNumberFormat="1" applyFont="1" applyFill="1" applyBorder="1" applyAlignment="1" applyProtection="1">
      <alignment horizontal="center" vertical="center"/>
    </xf>
    <xf numFmtId="44" fontId="4" fillId="9" borderId="34" xfId="0" applyNumberFormat="1" applyFont="1" applyFill="1" applyBorder="1" applyAlignment="1" applyProtection="1">
      <alignment horizontal="center" vertical="center"/>
    </xf>
    <xf numFmtId="44" fontId="4" fillId="9" borderId="19" xfId="0" applyNumberFormat="1" applyFont="1" applyFill="1" applyBorder="1" applyAlignment="1" applyProtection="1">
      <alignment horizontal="center" vertical="center"/>
    </xf>
    <xf numFmtId="44" fontId="4" fillId="9" borderId="35" xfId="0" applyNumberFormat="1" applyFont="1" applyFill="1" applyBorder="1" applyAlignment="1" applyProtection="1">
      <alignment horizontal="center" vertical="center"/>
    </xf>
    <xf numFmtId="44" fontId="4" fillId="9" borderId="36" xfId="0" applyNumberFormat="1" applyFont="1" applyFill="1" applyBorder="1" applyAlignment="1" applyProtection="1">
      <alignment horizontal="center" vertical="center"/>
    </xf>
    <xf numFmtId="44" fontId="4" fillId="9" borderId="20" xfId="0" applyNumberFormat="1" applyFont="1" applyFill="1" applyBorder="1" applyAlignment="1" applyProtection="1">
      <alignment horizontal="center" vertical="center"/>
    </xf>
    <xf numFmtId="44" fontId="4" fillId="9" borderId="37" xfId="0" applyNumberFormat="1" applyFont="1" applyFill="1" applyBorder="1" applyAlignment="1" applyProtection="1">
      <alignment horizontal="center" vertical="center"/>
    </xf>
    <xf numFmtId="1" fontId="7" fillId="7" borderId="23" xfId="0" applyNumberFormat="1" applyFont="1" applyFill="1" applyBorder="1" applyProtection="1"/>
    <xf numFmtId="1" fontId="7" fillId="7" borderId="24" xfId="0" applyNumberFormat="1" applyFont="1" applyFill="1" applyBorder="1" applyProtection="1"/>
    <xf numFmtId="1" fontId="7" fillId="7" borderId="25" xfId="0" applyNumberFormat="1" applyFont="1" applyFill="1" applyBorder="1" applyProtection="1"/>
    <xf numFmtId="0" fontId="4" fillId="3" borderId="59" xfId="0" applyFont="1" applyFill="1" applyBorder="1" applyAlignment="1" applyProtection="1">
      <alignment horizontal="left" vertical="center"/>
    </xf>
    <xf numFmtId="0" fontId="4" fillId="3" borderId="50" xfId="0" applyFont="1" applyFill="1" applyBorder="1" applyAlignment="1" applyProtection="1">
      <alignment horizontal="left" vertical="center"/>
    </xf>
    <xf numFmtId="0" fontId="4" fillId="3" borderId="52" xfId="0" applyFont="1" applyFill="1" applyBorder="1" applyAlignment="1" applyProtection="1">
      <alignment horizontal="left"/>
    </xf>
    <xf numFmtId="0" fontId="4" fillId="3" borderId="44" xfId="0" applyFont="1" applyFill="1" applyBorder="1" applyAlignment="1" applyProtection="1">
      <alignment horizontal="left"/>
    </xf>
    <xf numFmtId="0" fontId="3" fillId="6" borderId="60" xfId="0" applyFont="1" applyFill="1" applyBorder="1" applyAlignment="1" applyProtection="1">
      <alignment horizontal="left"/>
    </xf>
    <xf numFmtId="0" fontId="3" fillId="6" borderId="61" xfId="0" applyFont="1" applyFill="1" applyBorder="1" applyAlignment="1" applyProtection="1">
      <alignment horizontal="left"/>
    </xf>
    <xf numFmtId="0" fontId="3" fillId="6" borderId="45" xfId="0" applyFont="1" applyFill="1" applyBorder="1" applyAlignment="1" applyProtection="1">
      <alignment horizontal="left"/>
    </xf>
    <xf numFmtId="44" fontId="4" fillId="10" borderId="50" xfId="1" applyFont="1" applyFill="1" applyBorder="1" applyProtection="1"/>
    <xf numFmtId="44" fontId="4" fillId="11" borderId="44" xfId="1" applyFont="1" applyFill="1" applyBorder="1" applyProtection="1"/>
    <xf numFmtId="44" fontId="7" fillId="6" borderId="62" xfId="0" applyNumberFormat="1" applyFont="1" applyFill="1" applyBorder="1" applyProtection="1"/>
    <xf numFmtId="44" fontId="4" fillId="10" borderId="51" xfId="1" applyFont="1" applyFill="1" applyBorder="1" applyProtection="1"/>
    <xf numFmtId="44" fontId="4" fillId="11" borderId="53" xfId="1" applyFont="1" applyFill="1" applyBorder="1" applyProtection="1"/>
    <xf numFmtId="44" fontId="7" fillId="6" borderId="63" xfId="0" applyNumberFormat="1" applyFont="1" applyFill="1" applyBorder="1" applyProtection="1"/>
    <xf numFmtId="0" fontId="3" fillId="12" borderId="0" xfId="0" applyFont="1" applyFill="1" applyAlignment="1" applyProtection="1">
      <alignment horizontal="left"/>
    </xf>
    <xf numFmtId="0" fontId="19" fillId="3" borderId="0" xfId="0" applyFont="1" applyFill="1" applyProtection="1"/>
    <xf numFmtId="0" fontId="15" fillId="3" borderId="0" xfId="0" applyFont="1" applyFill="1" applyProtection="1"/>
    <xf numFmtId="44" fontId="16" fillId="3" borderId="0" xfId="0" applyNumberFormat="1" applyFont="1" applyFill="1" applyProtection="1"/>
    <xf numFmtId="0" fontId="3" fillId="3" borderId="0" xfId="0" applyFont="1" applyFill="1" applyProtection="1"/>
    <xf numFmtId="0" fontId="19" fillId="12" borderId="0" xfId="0" applyFont="1" applyFill="1" applyProtection="1"/>
    <xf numFmtId="0" fontId="4" fillId="12" borderId="0" xfId="0" applyFont="1" applyFill="1" applyAlignment="1" applyProtection="1">
      <alignment horizontal="center" vertical="center"/>
    </xf>
    <xf numFmtId="44" fontId="4" fillId="12" borderId="0" xfId="1" applyFont="1" applyFill="1" applyBorder="1" applyProtection="1"/>
    <xf numFmtId="44" fontId="7" fillId="12" borderId="0" xfId="0" applyNumberFormat="1" applyFont="1" applyFill="1" applyProtection="1"/>
    <xf numFmtId="0" fontId="4" fillId="12" borderId="0" xfId="0" applyFont="1" applyFill="1" applyAlignment="1" applyProtection="1">
      <alignment horizontal="right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8" fillId="3" borderId="18" xfId="0" applyFont="1" applyFill="1" applyBorder="1" applyAlignment="1" applyProtection="1">
      <alignment horizontal="center" vertical="center" wrapText="1"/>
    </xf>
    <xf numFmtId="0" fontId="4" fillId="8" borderId="18" xfId="0" applyFont="1" applyFill="1" applyBorder="1" applyAlignment="1" applyProtection="1">
      <alignment horizontal="center" vertical="center" wrapText="1"/>
    </xf>
    <xf numFmtId="0" fontId="18" fillId="3" borderId="10" xfId="0" applyFont="1" applyFill="1" applyBorder="1" applyAlignment="1" applyProtection="1">
      <alignment horizontal="center" vertical="center"/>
    </xf>
    <xf numFmtId="0" fontId="18" fillId="3" borderId="9" xfId="0" applyFont="1" applyFill="1" applyBorder="1" applyAlignment="1" applyProtection="1">
      <alignment horizontal="center" vertical="center"/>
    </xf>
    <xf numFmtId="44" fontId="3" fillId="3" borderId="26" xfId="1" applyFont="1" applyFill="1" applyBorder="1" applyAlignment="1" applyProtection="1">
      <alignment horizontal="center" vertical="center"/>
    </xf>
    <xf numFmtId="44" fontId="3" fillId="3" borderId="0" xfId="0" applyNumberFormat="1" applyFont="1" applyFill="1" applyAlignment="1" applyProtection="1">
      <alignment horizontal="center" vertical="center"/>
    </xf>
    <xf numFmtId="44" fontId="3" fillId="3" borderId="26" xfId="0" applyNumberFormat="1" applyFont="1" applyFill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left" vertical="center"/>
    </xf>
    <xf numFmtId="0" fontId="4" fillId="0" borderId="49" xfId="0" applyFont="1" applyBorder="1" applyAlignment="1" applyProtection="1">
      <alignment horizontal="left" vertical="center"/>
    </xf>
    <xf numFmtId="0" fontId="4" fillId="0" borderId="57" xfId="0" applyFont="1" applyBorder="1" applyAlignment="1" applyProtection="1">
      <alignment horizontal="left" vertical="center"/>
    </xf>
    <xf numFmtId="0" fontId="3" fillId="6" borderId="54" xfId="0" applyFont="1" applyFill="1" applyBorder="1" applyAlignment="1" applyProtection="1">
      <alignment horizontal="left"/>
    </xf>
    <xf numFmtId="0" fontId="3" fillId="6" borderId="55" xfId="0" applyFont="1" applyFill="1" applyBorder="1" applyAlignment="1" applyProtection="1">
      <alignment horizontal="left"/>
    </xf>
    <xf numFmtId="44" fontId="4" fillId="10" borderId="58" xfId="1" applyFont="1" applyFill="1" applyBorder="1" applyProtection="1"/>
    <xf numFmtId="44" fontId="7" fillId="6" borderId="55" xfId="0" applyNumberFormat="1" applyFont="1" applyFill="1" applyBorder="1" applyProtection="1"/>
    <xf numFmtId="44" fontId="7" fillId="6" borderId="56" xfId="0" applyNumberFormat="1" applyFont="1" applyFill="1" applyBorder="1" applyProtection="1"/>
    <xf numFmtId="0" fontId="4" fillId="12" borderId="0" xfId="0" applyFont="1" applyFill="1" applyAlignment="1" applyProtection="1">
      <alignment horizontal="left"/>
    </xf>
    <xf numFmtId="0" fontId="4" fillId="12" borderId="0" xfId="0" applyFont="1" applyFill="1" applyAlignment="1" applyProtection="1">
      <alignment horizontal="left"/>
    </xf>
    <xf numFmtId="0" fontId="4" fillId="3" borderId="0" xfId="0" applyFont="1" applyFill="1" applyProtection="1">
      <protection locked="0"/>
    </xf>
    <xf numFmtId="0" fontId="11" fillId="5" borderId="2" xfId="3" applyFont="1" applyFill="1" applyBorder="1" applyProtection="1">
      <protection locked="0"/>
    </xf>
    <xf numFmtId="0" fontId="11" fillId="3" borderId="0" xfId="3" applyFont="1" applyFill="1" applyProtection="1">
      <protection locked="0"/>
    </xf>
    <xf numFmtId="0" fontId="11" fillId="0" borderId="0" xfId="3" applyFont="1" applyProtection="1"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Protection="1"/>
    <xf numFmtId="0" fontId="4" fillId="12" borderId="0" xfId="0" applyFont="1" applyFill="1" applyProtection="1"/>
    <xf numFmtId="0" fontId="4" fillId="0" borderId="0" xfId="0" applyFont="1" applyProtection="1"/>
    <xf numFmtId="0" fontId="5" fillId="0" borderId="0" xfId="0" applyFont="1" applyProtection="1"/>
    <xf numFmtId="0" fontId="4" fillId="3" borderId="0" xfId="0" applyFont="1" applyFill="1" applyAlignment="1" applyProtection="1">
      <alignment vertical="center"/>
    </xf>
    <xf numFmtId="0" fontId="17" fillId="3" borderId="0" xfId="0" applyFont="1" applyFill="1" applyProtection="1"/>
    <xf numFmtId="0" fontId="4" fillId="0" borderId="1" xfId="0" applyFont="1" applyBorder="1" applyAlignment="1" applyProtection="1">
      <alignment vertical="center"/>
    </xf>
    <xf numFmtId="0" fontId="3" fillId="3" borderId="0" xfId="0" applyFont="1" applyFill="1" applyAlignment="1" applyProtection="1">
      <alignment horizontal="right"/>
    </xf>
    <xf numFmtId="0" fontId="3" fillId="3" borderId="5" xfId="0" applyFont="1" applyFill="1" applyBorder="1" applyAlignment="1" applyProtection="1">
      <alignment horizontal="left" indent="1"/>
    </xf>
    <xf numFmtId="44" fontId="4" fillId="3" borderId="6" xfId="1" applyFont="1" applyFill="1" applyBorder="1" applyAlignment="1" applyProtection="1"/>
    <xf numFmtId="0" fontId="4" fillId="3" borderId="12" xfId="0" applyFont="1" applyFill="1" applyBorder="1" applyProtection="1"/>
    <xf numFmtId="0" fontId="4" fillId="3" borderId="3" xfId="0" applyFont="1" applyFill="1" applyBorder="1" applyAlignment="1" applyProtection="1">
      <alignment horizontal="left" indent="1"/>
    </xf>
    <xf numFmtId="44" fontId="4" fillId="3" borderId="4" xfId="1" applyFont="1" applyFill="1" applyBorder="1" applyAlignment="1" applyProtection="1">
      <alignment horizontal="right"/>
    </xf>
    <xf numFmtId="0" fontId="4" fillId="3" borderId="7" xfId="0" applyFont="1" applyFill="1" applyBorder="1" applyAlignment="1" applyProtection="1">
      <alignment horizontal="left" indent="1"/>
    </xf>
    <xf numFmtId="0" fontId="4" fillId="3" borderId="13" xfId="0" applyFont="1" applyFill="1" applyBorder="1" applyProtection="1"/>
    <xf numFmtId="44" fontId="4" fillId="3" borderId="8" xfId="1" applyFont="1" applyFill="1" applyBorder="1" applyAlignment="1" applyProtection="1">
      <alignment horizontal="right"/>
    </xf>
    <xf numFmtId="0" fontId="20" fillId="0" borderId="7" xfId="0" applyFont="1" applyBorder="1" applyAlignment="1" applyProtection="1">
      <alignment horizontal="left" indent="1"/>
    </xf>
    <xf numFmtId="44" fontId="20" fillId="0" borderId="22" xfId="0" applyNumberFormat="1" applyFont="1" applyBorder="1" applyProtection="1"/>
    <xf numFmtId="0" fontId="20" fillId="0" borderId="14" xfId="0" applyFont="1" applyBorder="1" applyAlignment="1" applyProtection="1">
      <alignment horizontal="left" indent="1"/>
    </xf>
    <xf numFmtId="44" fontId="20" fillId="0" borderId="11" xfId="0" applyNumberFormat="1" applyFont="1" applyBorder="1" applyProtection="1"/>
    <xf numFmtId="0" fontId="20" fillId="0" borderId="5" xfId="0" applyFont="1" applyBorder="1" applyAlignment="1" applyProtection="1">
      <alignment horizontal="left" indent="1"/>
    </xf>
    <xf numFmtId="0" fontId="20" fillId="0" borderId="3" xfId="0" applyFont="1" applyBorder="1" applyAlignment="1" applyProtection="1">
      <alignment horizontal="left" indent="1"/>
    </xf>
    <xf numFmtId="44" fontId="20" fillId="0" borderId="21" xfId="0" applyNumberFormat="1" applyFont="1" applyBorder="1" applyProtection="1"/>
    <xf numFmtId="0" fontId="9" fillId="4" borderId="14" xfId="0" applyFont="1" applyFill="1" applyBorder="1" applyAlignment="1" applyProtection="1">
      <alignment horizontal="left" indent="1"/>
    </xf>
    <xf numFmtId="44" fontId="9" fillId="4" borderId="11" xfId="0" applyNumberFormat="1" applyFont="1" applyFill="1" applyBorder="1" applyProtection="1"/>
    <xf numFmtId="0" fontId="10" fillId="3" borderId="0" xfId="2" applyFont="1" applyFill="1" applyAlignment="1" applyProtection="1"/>
    <xf numFmtId="0" fontId="7" fillId="3" borderId="0" xfId="0" applyFont="1" applyFill="1" applyProtection="1"/>
    <xf numFmtId="0" fontId="11" fillId="5" borderId="2" xfId="3" applyFont="1" applyFill="1" applyBorder="1" applyProtection="1"/>
    <xf numFmtId="0" fontId="11" fillId="0" borderId="0" xfId="3" applyFont="1" applyProtection="1"/>
  </cellXfs>
  <cellStyles count="4">
    <cellStyle name="Hypertextový odkaz" xfId="2" builtinId="8"/>
    <cellStyle name="Měna" xfId="1" builtinId="4"/>
    <cellStyle name="Normální" xfId="0" builtinId="0"/>
    <cellStyle name="Normální 2" xfId="3" xr:uid="{8E3B41D7-6725-4FB8-8DC5-FA611006B942}"/>
  </cellStyles>
  <dxfs count="0"/>
  <tableStyles count="0" defaultTableStyle="TableStyleMedium2" defaultPivotStyle="PivotStyleLight16"/>
  <colors>
    <mruColors>
      <color rgb="FF4158CE"/>
      <color rgb="FFD69E00"/>
      <color rgb="FFFFBE05"/>
      <color rgb="FF4FD39D"/>
      <color rgb="FFFBB9B7"/>
      <color rgb="FFFFD0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19</xdr:row>
      <xdr:rowOff>96101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E84C8E8-11AE-445A-8E5C-13DE5DE6CE94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53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626285</xdr:colOff>
      <xdr:row>20</xdr:row>
      <xdr:rowOff>40128</xdr:rowOff>
    </xdr:from>
    <xdr:to>
      <xdr:col>8</xdr:col>
      <xdr:colOff>169333</xdr:colOff>
      <xdr:row>22</xdr:row>
      <xdr:rowOff>42333</xdr:rowOff>
    </xdr:to>
    <xdr:sp macro="" textlink="">
      <xdr:nvSpPr>
        <xdr:cNvPr id="17" name="Obdélník 16">
          <a:extLst>
            <a:ext uri="{FF2B5EF4-FFF2-40B4-BE49-F238E27FC236}">
              <a16:creationId xmlns:a16="http://schemas.microsoft.com/office/drawing/2014/main" id="{64C0521B-CBB3-491A-842A-A3B75F3D9149}"/>
            </a:ext>
          </a:extLst>
        </xdr:cNvPr>
        <xdr:cNvSpPr/>
      </xdr:nvSpPr>
      <xdr:spPr>
        <a:xfrm>
          <a:off x="8066368" y="3024628"/>
          <a:ext cx="1691465" cy="44670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100">
              <a:solidFill>
                <a:sysClr val="windowText" lastClr="000000"/>
              </a:solidFill>
            </a:rPr>
            <a:t>Sem zadejte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vaší </a:t>
          </a:r>
          <a:r>
            <a:rPr lang="cs-CZ" sz="1100">
              <a:solidFill>
                <a:sysClr val="windowText" lastClr="000000"/>
              </a:solidFill>
            </a:rPr>
            <a:t>cenu za</a:t>
          </a:r>
          <a:r>
            <a:rPr lang="cs-CZ" sz="1100" baseline="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cs-CZ" sz="1100" baseline="0">
              <a:solidFill>
                <a:sysClr val="windowText" lastClr="000000"/>
              </a:solidFill>
            </a:rPr>
            <a:t>1 MWh elektrické energie.</a:t>
          </a:r>
          <a:endParaRPr lang="cs-CZ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456292</xdr:colOff>
      <xdr:row>22</xdr:row>
      <xdr:rowOff>37419</xdr:rowOff>
    </xdr:from>
    <xdr:to>
      <xdr:col>7</xdr:col>
      <xdr:colOff>551914</xdr:colOff>
      <xdr:row>22</xdr:row>
      <xdr:rowOff>177735</xdr:rowOff>
    </xdr:to>
    <xdr:cxnSp macro="">
      <xdr:nvCxnSpPr>
        <xdr:cNvPr id="19" name="Přímá spojnice 18">
          <a:extLst>
            <a:ext uri="{FF2B5EF4-FFF2-40B4-BE49-F238E27FC236}">
              <a16:creationId xmlns:a16="http://schemas.microsoft.com/office/drawing/2014/main" id="{ED75136F-6E45-4CFF-85F7-BB58E6AF7316}"/>
            </a:ext>
          </a:extLst>
        </xdr:cNvPr>
        <xdr:cNvCxnSpPr/>
      </xdr:nvCxnSpPr>
      <xdr:spPr>
        <a:xfrm>
          <a:off x="10830406" y="3891463"/>
          <a:ext cx="95622" cy="1403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11590</xdr:colOff>
      <xdr:row>19</xdr:row>
      <xdr:rowOff>137858</xdr:rowOff>
    </xdr:from>
    <xdr:to>
      <xdr:col>3</xdr:col>
      <xdr:colOff>170838</xdr:colOff>
      <xdr:row>22</xdr:row>
      <xdr:rowOff>84666</xdr:rowOff>
    </xdr:to>
    <xdr:sp macro="" textlink="">
      <xdr:nvSpPr>
        <xdr:cNvPr id="8" name="Obdélník 7">
          <a:extLst>
            <a:ext uri="{FF2B5EF4-FFF2-40B4-BE49-F238E27FC236}">
              <a16:creationId xmlns:a16="http://schemas.microsoft.com/office/drawing/2014/main" id="{EB939DB4-10EE-4D9D-A2EB-6211D7849A85}"/>
            </a:ext>
          </a:extLst>
        </xdr:cNvPr>
        <xdr:cNvSpPr/>
      </xdr:nvSpPr>
      <xdr:spPr>
        <a:xfrm>
          <a:off x="3228923" y="2900108"/>
          <a:ext cx="1365748" cy="61355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100">
              <a:solidFill>
                <a:sysClr val="windowText" lastClr="000000"/>
              </a:solidFill>
            </a:rPr>
            <a:t>Sem zadejte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vaší </a:t>
          </a:r>
          <a:r>
            <a:rPr lang="cs-CZ" sz="1100">
              <a:solidFill>
                <a:sysClr val="windowText" lastClr="000000"/>
              </a:solidFill>
            </a:rPr>
            <a:t>cenu za</a:t>
          </a:r>
          <a:r>
            <a:rPr lang="cs-CZ" sz="1100" baseline="0">
              <a:solidFill>
                <a:sysClr val="windowText" lastClr="000000"/>
              </a:solidFill>
            </a:rPr>
            <a:t> 1 MWh zemního plynu.</a:t>
          </a:r>
          <a:endParaRPr lang="cs-CZ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685336</xdr:colOff>
      <xdr:row>22</xdr:row>
      <xdr:rowOff>84666</xdr:rowOff>
    </xdr:from>
    <xdr:to>
      <xdr:col>2</xdr:col>
      <xdr:colOff>694464</xdr:colOff>
      <xdr:row>22</xdr:row>
      <xdr:rowOff>147213</xdr:rowOff>
    </xdr:to>
    <xdr:cxnSp macro="">
      <xdr:nvCxnSpPr>
        <xdr:cNvPr id="16" name="Přímá spojnice 15">
          <a:extLst>
            <a:ext uri="{FF2B5EF4-FFF2-40B4-BE49-F238E27FC236}">
              <a16:creationId xmlns:a16="http://schemas.microsoft.com/office/drawing/2014/main" id="{D7AE2441-E2F6-4504-B795-0FC0E783A8A7}"/>
            </a:ext>
          </a:extLst>
        </xdr:cNvPr>
        <xdr:cNvCxnSpPr>
          <a:stCxn id="8" idx="2"/>
        </xdr:cNvCxnSpPr>
      </xdr:nvCxnSpPr>
      <xdr:spPr>
        <a:xfrm flipH="1">
          <a:off x="3902669" y="3513666"/>
          <a:ext cx="9128" cy="6254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40217</xdr:colOff>
      <xdr:row>0</xdr:row>
      <xdr:rowOff>185562</xdr:rowOff>
    </xdr:from>
    <xdr:to>
      <xdr:col>1</xdr:col>
      <xdr:colOff>1430867</xdr:colOff>
      <xdr:row>4</xdr:row>
      <xdr:rowOff>71262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C15E145D-D799-4365-BB00-B340DDF30F45}"/>
            </a:ext>
            <a:ext uri="{147F2762-F138-4A5C-976F-8EAC2B608ADB}">
              <a16:predDERef xmlns:a16="http://schemas.microsoft.com/office/drawing/2014/main" pred="{D7AE2441-E2F6-4504-B795-0FC0E783A8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52" t="32680" r="16241" b="32201"/>
        <a:stretch/>
      </xdr:blipFill>
      <xdr:spPr>
        <a:xfrm>
          <a:off x="40217" y="185562"/>
          <a:ext cx="1891594" cy="626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94527-569A-4978-8048-62F6AE61876A}">
  <dimension ref="A1:AU54"/>
  <sheetViews>
    <sheetView showGridLines="0" tabSelected="1" topLeftCell="B1" zoomScale="90" zoomScaleNormal="90" workbookViewId="0">
      <selection activeCell="O30" sqref="O30"/>
    </sheetView>
  </sheetViews>
  <sheetFormatPr defaultColWidth="14.26953125" defaultRowHeight="13" x14ac:dyDescent="0.3"/>
  <cols>
    <col min="1" max="1" width="7.1796875" style="103" customWidth="1"/>
    <col min="2" max="2" width="41.1796875" style="103" bestFit="1" customWidth="1"/>
    <col min="3" max="3" width="18.1796875" style="103" customWidth="1"/>
    <col min="4" max="4" width="14.26953125" style="103" customWidth="1"/>
    <col min="5" max="5" width="17.54296875" style="103" customWidth="1"/>
    <col min="6" max="6" width="13.26953125" style="103" customWidth="1"/>
    <col min="7" max="7" width="15.7265625" style="103" customWidth="1"/>
    <col min="8" max="8" width="16.453125" style="103" bestFit="1" customWidth="1"/>
    <col min="9" max="9" width="16.54296875" style="103" customWidth="1"/>
    <col min="10" max="10" width="18.1796875" style="103" customWidth="1"/>
    <col min="11" max="11" width="13.7265625" style="103" customWidth="1"/>
    <col min="12" max="12" width="13.26953125" style="103" customWidth="1"/>
    <col min="13" max="13" width="14.1796875" style="103" customWidth="1"/>
    <col min="14" max="14" width="17.1796875" style="103" customWidth="1"/>
    <col min="15" max="15" width="15.81640625" style="93" bestFit="1" customWidth="1"/>
    <col min="16" max="16384" width="14.26953125" style="93"/>
  </cols>
  <sheetData>
    <row r="1" spans="2:8" ht="20.149999999999999" customHeight="1" x14ac:dyDescent="0.3"/>
    <row r="2" spans="2:8" x14ac:dyDescent="0.3">
      <c r="B2" s="110" t="s">
        <v>0</v>
      </c>
      <c r="C2" s="103" t="s">
        <v>1</v>
      </c>
    </row>
    <row r="3" spans="2:8" x14ac:dyDescent="0.3">
      <c r="B3" s="110" t="s">
        <v>2</v>
      </c>
      <c r="C3" s="103" t="s">
        <v>3</v>
      </c>
    </row>
    <row r="7" spans="2:8" x14ac:dyDescent="0.3">
      <c r="B7" s="111" t="s">
        <v>4</v>
      </c>
      <c r="C7" s="112"/>
      <c r="E7" s="111" t="s">
        <v>5</v>
      </c>
      <c r="F7" s="113"/>
      <c r="G7" s="113"/>
      <c r="H7" s="112"/>
    </row>
    <row r="8" spans="2:8" x14ac:dyDescent="0.3">
      <c r="B8" s="2" t="s">
        <v>6</v>
      </c>
      <c r="C8" s="3" t="s">
        <v>7</v>
      </c>
      <c r="E8" s="114" t="s">
        <v>8</v>
      </c>
      <c r="H8" s="115" t="s">
        <v>9</v>
      </c>
    </row>
    <row r="9" spans="2:8" x14ac:dyDescent="0.3">
      <c r="B9" s="2" t="s">
        <v>10</v>
      </c>
      <c r="C9" s="3" t="s">
        <v>11</v>
      </c>
      <c r="E9" s="114" t="s">
        <v>12</v>
      </c>
      <c r="H9" s="115" t="s">
        <v>13</v>
      </c>
    </row>
    <row r="10" spans="2:8" x14ac:dyDescent="0.3">
      <c r="B10" s="4" t="s">
        <v>14</v>
      </c>
      <c r="C10" s="5" t="s">
        <v>15</v>
      </c>
      <c r="E10" s="116" t="s">
        <v>16</v>
      </c>
      <c r="F10" s="117"/>
      <c r="G10" s="117"/>
      <c r="H10" s="118" t="s">
        <v>17</v>
      </c>
    </row>
    <row r="11" spans="2:8" x14ac:dyDescent="0.3">
      <c r="B11" s="119" t="s">
        <v>18</v>
      </c>
      <c r="C11" s="120">
        <f>H31</f>
        <v>29122.068800000001</v>
      </c>
      <c r="E11" s="121" t="s">
        <v>19</v>
      </c>
      <c r="F11" s="121"/>
      <c r="G11" s="121"/>
      <c r="H11" s="122">
        <f>G43</f>
        <v>17577.7</v>
      </c>
    </row>
    <row r="12" spans="2:8" x14ac:dyDescent="0.3">
      <c r="B12" s="123" t="s">
        <v>20</v>
      </c>
      <c r="C12" s="122">
        <f>I32</f>
        <v>27665.965360000002</v>
      </c>
      <c r="E12" s="124" t="s">
        <v>20</v>
      </c>
      <c r="F12" s="124"/>
      <c r="G12" s="124"/>
      <c r="H12" s="125">
        <f>I45</f>
        <v>16698.815000000002</v>
      </c>
    </row>
    <row r="13" spans="2:8" x14ac:dyDescent="0.3">
      <c r="B13" s="126" t="s">
        <v>21</v>
      </c>
      <c r="C13" s="127">
        <f>H33-I33</f>
        <v>7280.517200000002</v>
      </c>
      <c r="E13" s="126" t="s">
        <v>21</v>
      </c>
      <c r="F13" s="126"/>
      <c r="G13" s="126"/>
      <c r="H13" s="127">
        <f>H46-I46</f>
        <v>4394.4250000000029</v>
      </c>
    </row>
    <row r="15" spans="2:8" x14ac:dyDescent="0.3">
      <c r="B15" s="67"/>
    </row>
    <row r="16" spans="2:8" ht="6.4" customHeight="1" x14ac:dyDescent="0.3">
      <c r="B16" s="128"/>
    </row>
    <row r="17" spans="1:47" ht="13.4" hidden="1" customHeight="1" x14ac:dyDescent="0.3"/>
    <row r="18" spans="1:47" hidden="1" x14ac:dyDescent="0.3">
      <c r="B18" s="129"/>
    </row>
    <row r="19" spans="1:47" s="95" customFormat="1" ht="17.25" customHeight="1" x14ac:dyDescent="0.35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</row>
    <row r="20" spans="1:47" s="96" customFormat="1" ht="17.25" customHeight="1" x14ac:dyDescent="0.3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</row>
    <row r="21" spans="1:47" s="96" customFormat="1" ht="17.25" customHeight="1" x14ac:dyDescent="0.35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</row>
    <row r="22" spans="1:47" s="96" customFormat="1" ht="17.25" customHeight="1" x14ac:dyDescent="0.35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47" s="96" customFormat="1" ht="17.25" customHeight="1" x14ac:dyDescent="0.35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47" ht="18.25" customHeight="1" x14ac:dyDescent="0.3">
      <c r="B24" s="109" t="s">
        <v>22</v>
      </c>
      <c r="C24" s="1">
        <v>3309.326</v>
      </c>
      <c r="D24" s="107"/>
      <c r="E24" s="109" t="s">
        <v>23</v>
      </c>
      <c r="F24" s="109"/>
      <c r="G24" s="109"/>
      <c r="H24" s="1">
        <v>7031.08</v>
      </c>
    </row>
    <row r="25" spans="1:47" s="98" customFormat="1" x14ac:dyDescent="0.3">
      <c r="A25" s="105"/>
      <c r="B25" s="106"/>
      <c r="C25" s="7"/>
      <c r="D25" s="105"/>
      <c r="E25" s="106"/>
      <c r="F25" s="106"/>
      <c r="G25" s="106"/>
      <c r="H25" s="7"/>
      <c r="I25" s="105"/>
      <c r="J25" s="105"/>
      <c r="K25" s="105"/>
      <c r="L25" s="105"/>
      <c r="M25" s="105"/>
      <c r="N25" s="105"/>
    </row>
    <row r="26" spans="1:47" s="98" customFormat="1" x14ac:dyDescent="0.3">
      <c r="A26" s="105"/>
      <c r="B26" s="106"/>
      <c r="C26" s="7"/>
      <c r="D26" s="105"/>
      <c r="E26" s="106"/>
      <c r="F26" s="106"/>
      <c r="G26" s="106"/>
      <c r="H26" s="7"/>
      <c r="I26" s="105"/>
      <c r="J26" s="105"/>
      <c r="K26" s="105"/>
      <c r="L26" s="105"/>
      <c r="M26" s="105"/>
      <c r="N26" s="105"/>
    </row>
    <row r="27" spans="1:47" s="97" customFormat="1" ht="23.9" customHeight="1" x14ac:dyDescent="0.35">
      <c r="A27" s="107"/>
      <c r="B27" s="6" t="s">
        <v>24</v>
      </c>
      <c r="C27" s="8"/>
      <c r="D27" s="8"/>
      <c r="E27" s="8"/>
      <c r="F27" s="9"/>
      <c r="G27" s="9"/>
      <c r="H27" s="8"/>
      <c r="I27" s="8"/>
      <c r="J27" s="10"/>
      <c r="K27" s="8"/>
      <c r="L27" s="8"/>
      <c r="M27" s="8"/>
      <c r="N27" s="107"/>
    </row>
    <row r="28" spans="1:47" x14ac:dyDescent="0.3">
      <c r="B28" s="11" t="s">
        <v>25</v>
      </c>
      <c r="C28" s="12"/>
      <c r="D28" s="13"/>
      <c r="E28" s="14"/>
      <c r="F28" s="15"/>
      <c r="G28" s="16"/>
      <c r="H28" s="16"/>
      <c r="I28" s="17"/>
      <c r="J28" s="18"/>
      <c r="K28" s="19" t="s">
        <v>26</v>
      </c>
      <c r="L28" s="20"/>
      <c r="M28" s="21"/>
    </row>
    <row r="29" spans="1:47" ht="54" customHeight="1" x14ac:dyDescent="0.3">
      <c r="A29" s="108"/>
      <c r="B29" s="22" t="s">
        <v>27</v>
      </c>
      <c r="C29" s="23" t="s">
        <v>28</v>
      </c>
      <c r="D29" s="23" t="s">
        <v>29</v>
      </c>
      <c r="E29" s="24" t="s">
        <v>30</v>
      </c>
      <c r="F29" s="25" t="s">
        <v>31</v>
      </c>
      <c r="G29" s="26" t="s">
        <v>32</v>
      </c>
      <c r="H29" s="26" t="s">
        <v>33</v>
      </c>
      <c r="I29" s="27" t="s">
        <v>34</v>
      </c>
      <c r="J29" s="28"/>
      <c r="K29" s="29" t="s">
        <v>35</v>
      </c>
      <c r="L29" s="30" t="s">
        <v>36</v>
      </c>
      <c r="M29" s="31" t="s">
        <v>37</v>
      </c>
    </row>
    <row r="30" spans="1:47" ht="13.9" customHeight="1" x14ac:dyDescent="0.3">
      <c r="B30" s="99">
        <v>80</v>
      </c>
      <c r="C30" s="100">
        <v>6</v>
      </c>
      <c r="D30" s="100">
        <v>1</v>
      </c>
      <c r="E30" s="32">
        <f>C30-D30</f>
        <v>5</v>
      </c>
      <c r="F30" s="33">
        <f>0.11*B30</f>
        <v>8.8000000000000007</v>
      </c>
      <c r="G30" s="34">
        <f>C24*F30</f>
        <v>29122.068800000001</v>
      </c>
      <c r="H30" s="35">
        <f>G30-(G30/100*30)</f>
        <v>20385.44816</v>
      </c>
      <c r="I30" s="36">
        <f>G30-(G30-H30)*D30/C30</f>
        <v>27665.965360000002</v>
      </c>
      <c r="J30" s="37"/>
      <c r="K30" s="38">
        <f>E30*250</f>
        <v>1250</v>
      </c>
      <c r="L30" s="39">
        <f>E30*450</f>
        <v>2250</v>
      </c>
      <c r="M30" s="40">
        <f>E30*3000</f>
        <v>15000</v>
      </c>
    </row>
    <row r="31" spans="1:47" ht="14.15" customHeight="1" x14ac:dyDescent="0.3">
      <c r="B31" s="50" t="s">
        <v>38</v>
      </c>
      <c r="C31" s="51"/>
      <c r="D31" s="51"/>
      <c r="E31" s="51"/>
      <c r="F31" s="51"/>
      <c r="G31" s="51"/>
      <c r="H31" s="57">
        <f>G30</f>
        <v>29122.068800000001</v>
      </c>
      <c r="I31" s="60">
        <f>G30</f>
        <v>29122.068800000001</v>
      </c>
      <c r="J31" s="37"/>
      <c r="K31" s="41"/>
      <c r="L31" s="42"/>
      <c r="M31" s="43"/>
    </row>
    <row r="32" spans="1:47" ht="18" customHeight="1" x14ac:dyDescent="0.3">
      <c r="B32" s="52" t="s">
        <v>39</v>
      </c>
      <c r="C32" s="53"/>
      <c r="D32" s="53"/>
      <c r="E32" s="53"/>
      <c r="F32" s="53"/>
      <c r="G32" s="53"/>
      <c r="H32" s="58">
        <f>H30</f>
        <v>20385.44816</v>
      </c>
      <c r="I32" s="61">
        <f>I30</f>
        <v>27665.965360000002</v>
      </c>
      <c r="J32" s="69"/>
      <c r="K32" s="41"/>
      <c r="L32" s="42"/>
      <c r="M32" s="43"/>
    </row>
    <row r="33" spans="2:13" ht="13.15" customHeight="1" x14ac:dyDescent="0.3">
      <c r="B33" s="54" t="s">
        <v>40</v>
      </c>
      <c r="C33" s="55"/>
      <c r="D33" s="55"/>
      <c r="E33" s="55"/>
      <c r="F33" s="55"/>
      <c r="G33" s="56"/>
      <c r="H33" s="59">
        <f>H31-H32</f>
        <v>8736.620640000001</v>
      </c>
      <c r="I33" s="62">
        <f>I31-I32</f>
        <v>1456.103439999999</v>
      </c>
      <c r="J33" s="70"/>
      <c r="K33" s="41"/>
      <c r="L33" s="42"/>
      <c r="M33" s="43"/>
    </row>
    <row r="34" spans="2:13" ht="4.5" customHeight="1" x14ac:dyDescent="0.3">
      <c r="J34" s="70"/>
      <c r="K34" s="41"/>
      <c r="L34" s="42"/>
      <c r="M34" s="43"/>
    </row>
    <row r="35" spans="2:13" ht="3" customHeight="1" x14ac:dyDescent="0.3">
      <c r="I35" s="64"/>
      <c r="J35" s="71"/>
      <c r="K35" s="44"/>
      <c r="L35" s="45"/>
      <c r="M35" s="46"/>
    </row>
    <row r="36" spans="2:13" x14ac:dyDescent="0.3">
      <c r="B36" s="63"/>
      <c r="C36" s="63"/>
      <c r="D36" s="63"/>
      <c r="E36" s="63"/>
      <c r="F36" s="63"/>
      <c r="G36" s="63"/>
      <c r="H36" s="63"/>
      <c r="I36" s="68"/>
      <c r="J36" s="72" t="s">
        <v>41</v>
      </c>
      <c r="K36" s="47">
        <f>ROUNDUP(K30/(H33/12),0)</f>
        <v>2</v>
      </c>
      <c r="L36" s="48">
        <f>ROUNDUP(L30/(H33/12),0)</f>
        <v>4</v>
      </c>
      <c r="M36" s="49">
        <f>ROUNDUP(M30/(H33/12),0)</f>
        <v>21</v>
      </c>
    </row>
    <row r="37" spans="2:13" x14ac:dyDescent="0.3">
      <c r="B37" s="64"/>
      <c r="C37" s="64"/>
      <c r="D37" s="64"/>
      <c r="E37" s="64"/>
      <c r="F37" s="65"/>
      <c r="G37" s="66"/>
      <c r="H37" s="64"/>
      <c r="I37" s="64"/>
      <c r="J37" s="68"/>
      <c r="K37" s="64"/>
      <c r="L37" s="64"/>
      <c r="M37" s="64"/>
    </row>
    <row r="38" spans="2:13" x14ac:dyDescent="0.3">
      <c r="B38" s="64"/>
      <c r="C38" s="64"/>
      <c r="D38" s="64"/>
      <c r="E38" s="64"/>
      <c r="F38" s="65"/>
      <c r="G38" s="66"/>
      <c r="H38" s="64"/>
      <c r="I38" s="64"/>
      <c r="J38" s="68"/>
      <c r="K38" s="64"/>
      <c r="L38" s="64"/>
      <c r="M38" s="64"/>
    </row>
    <row r="39" spans="2:13" ht="2.65" customHeight="1" x14ac:dyDescent="0.3">
      <c r="B39" s="64"/>
      <c r="C39" s="64"/>
      <c r="D39" s="64"/>
      <c r="E39" s="64"/>
      <c r="F39" s="65"/>
      <c r="G39" s="66"/>
      <c r="H39" s="64"/>
      <c r="I39" s="64"/>
      <c r="J39" s="68"/>
      <c r="K39" s="64"/>
      <c r="L39" s="64"/>
      <c r="M39" s="64"/>
    </row>
    <row r="40" spans="2:13" ht="19.5" customHeight="1" x14ac:dyDescent="0.3">
      <c r="B40" s="6" t="s">
        <v>42</v>
      </c>
      <c r="C40" s="64"/>
      <c r="D40" s="64"/>
      <c r="E40" s="64"/>
      <c r="F40" s="67"/>
      <c r="G40" s="67"/>
      <c r="H40" s="64"/>
      <c r="I40" s="64"/>
      <c r="J40" s="68"/>
      <c r="K40" s="64"/>
      <c r="L40" s="64"/>
      <c r="M40" s="64"/>
    </row>
    <row r="41" spans="2:13" ht="17.649999999999999" customHeight="1" x14ac:dyDescent="0.3">
      <c r="B41" s="11" t="s">
        <v>25</v>
      </c>
      <c r="C41" s="12"/>
      <c r="D41" s="13"/>
      <c r="E41" s="14"/>
      <c r="F41" s="15"/>
      <c r="G41" s="16"/>
      <c r="H41" s="16"/>
      <c r="I41" s="17"/>
      <c r="J41" s="18"/>
      <c r="K41" s="19" t="s">
        <v>26</v>
      </c>
      <c r="L41" s="20"/>
      <c r="M41" s="21"/>
    </row>
    <row r="42" spans="2:13" ht="52" x14ac:dyDescent="0.3">
      <c r="B42" s="73" t="s">
        <v>43</v>
      </c>
      <c r="C42" s="74" t="s">
        <v>28</v>
      </c>
      <c r="D42" s="74" t="s">
        <v>29</v>
      </c>
      <c r="E42" s="75" t="s">
        <v>30</v>
      </c>
      <c r="F42" s="76" t="s">
        <v>44</v>
      </c>
      <c r="G42" s="26" t="s">
        <v>32</v>
      </c>
      <c r="H42" s="77" t="s">
        <v>33</v>
      </c>
      <c r="I42" s="27" t="s">
        <v>34</v>
      </c>
      <c r="J42" s="28"/>
      <c r="K42" s="29" t="s">
        <v>35</v>
      </c>
      <c r="L42" s="30" t="s">
        <v>36</v>
      </c>
      <c r="M42" s="31" t="s">
        <v>37</v>
      </c>
    </row>
    <row r="43" spans="2:13" x14ac:dyDescent="0.3">
      <c r="B43" s="101">
        <v>10</v>
      </c>
      <c r="C43" s="102">
        <v>6</v>
      </c>
      <c r="D43" s="102">
        <v>1</v>
      </c>
      <c r="E43" s="78">
        <f>C43-D43</f>
        <v>5</v>
      </c>
      <c r="F43" s="79">
        <f>B43/100*25</f>
        <v>2.5</v>
      </c>
      <c r="G43" s="80">
        <f>F43*H24</f>
        <v>17577.7</v>
      </c>
      <c r="H43" s="81">
        <f>G43-(G43/100*30)</f>
        <v>12304.39</v>
      </c>
      <c r="I43" s="82">
        <f>G43-(G43-H43)*D43/C43</f>
        <v>16698.815000000002</v>
      </c>
      <c r="J43" s="37"/>
      <c r="K43" s="38">
        <f>E43*250</f>
        <v>1250</v>
      </c>
      <c r="L43" s="39">
        <f>E43*450</f>
        <v>2250</v>
      </c>
      <c r="M43" s="40">
        <f>E43*3000</f>
        <v>15000</v>
      </c>
    </row>
    <row r="44" spans="2:13" ht="16.5" customHeight="1" x14ac:dyDescent="0.3">
      <c r="B44" s="83" t="s">
        <v>38</v>
      </c>
      <c r="C44" s="84"/>
      <c r="D44" s="84"/>
      <c r="E44" s="84"/>
      <c r="F44" s="84"/>
      <c r="G44" s="85"/>
      <c r="H44" s="57">
        <f>G43</f>
        <v>17577.7</v>
      </c>
      <c r="I44" s="88">
        <f>G43</f>
        <v>17577.7</v>
      </c>
      <c r="J44" s="37"/>
      <c r="K44" s="41"/>
      <c r="L44" s="42"/>
      <c r="M44" s="43"/>
    </row>
    <row r="45" spans="2:13" ht="15" customHeight="1" x14ac:dyDescent="0.3">
      <c r="B45" s="52" t="s">
        <v>39</v>
      </c>
      <c r="C45" s="53"/>
      <c r="D45" s="53"/>
      <c r="E45" s="53"/>
      <c r="F45" s="53"/>
      <c r="G45" s="53"/>
      <c r="H45" s="58">
        <f>H43</f>
        <v>12304.39</v>
      </c>
      <c r="I45" s="61">
        <f>I43</f>
        <v>16698.815000000002</v>
      </c>
      <c r="J45" s="69"/>
      <c r="K45" s="41"/>
      <c r="L45" s="42"/>
      <c r="M45" s="43"/>
    </row>
    <row r="46" spans="2:13" ht="20.25" customHeight="1" x14ac:dyDescent="0.3">
      <c r="B46" s="86" t="s">
        <v>40</v>
      </c>
      <c r="C46" s="87"/>
      <c r="D46" s="87"/>
      <c r="E46" s="87"/>
      <c r="F46" s="87"/>
      <c r="G46" s="87"/>
      <c r="H46" s="89">
        <f>H44-H45</f>
        <v>5273.3100000000013</v>
      </c>
      <c r="I46" s="90">
        <f>I44-I45</f>
        <v>878.8849999999984</v>
      </c>
      <c r="J46" s="70"/>
      <c r="K46" s="41"/>
      <c r="L46" s="42"/>
      <c r="M46" s="43"/>
    </row>
    <row r="47" spans="2:13" x14ac:dyDescent="0.3">
      <c r="J47" s="70"/>
      <c r="K47" s="41"/>
      <c r="L47" s="42"/>
      <c r="M47" s="43"/>
    </row>
    <row r="48" spans="2:13" x14ac:dyDescent="0.3">
      <c r="J48" s="71"/>
      <c r="K48" s="44"/>
      <c r="L48" s="45"/>
      <c r="M48" s="46"/>
    </row>
    <row r="49" spans="2:13" x14ac:dyDescent="0.3">
      <c r="B49" s="91"/>
      <c r="C49" s="91"/>
      <c r="D49" s="91"/>
      <c r="E49" s="91"/>
      <c r="F49" s="91"/>
      <c r="G49" s="91"/>
      <c r="H49" s="91"/>
      <c r="I49" s="92"/>
      <c r="J49" s="72" t="s">
        <v>41</v>
      </c>
      <c r="K49" s="47">
        <f>ROUNDUP(K43/(H46/12),0)</f>
        <v>3</v>
      </c>
      <c r="L49" s="48">
        <f>ROUNDUP(L43/(H46/12),0)</f>
        <v>6</v>
      </c>
      <c r="M49" s="49">
        <f>ROUNDUP(M43/(H46/12),0)</f>
        <v>35</v>
      </c>
    </row>
    <row r="50" spans="2:13" x14ac:dyDescent="0.3">
      <c r="J50" s="104"/>
    </row>
    <row r="51" spans="2:13" x14ac:dyDescent="0.3">
      <c r="J51" s="104"/>
    </row>
    <row r="52" spans="2:13" x14ac:dyDescent="0.3">
      <c r="J52" s="104"/>
    </row>
    <row r="53" spans="2:13" x14ac:dyDescent="0.3">
      <c r="J53" s="104"/>
    </row>
    <row r="54" spans="2:13" x14ac:dyDescent="0.3">
      <c r="J54" s="104"/>
    </row>
  </sheetData>
  <sheetProtection algorithmName="SHA-512" hashValue="hBz8+OCRhEbfQeyoSv5UV5vpDwV5ZK/a9SQF1eNpoqwMiu1ZnGE2QTasOZUJukBM3WIs7PdlPR8/+oti7GXPpQ==" saltValue="ree2F9ZctyFSJHF/cl7XQQ==" spinCount="100000" sheet="1" selectLockedCells="1"/>
  <mergeCells count="16">
    <mergeCell ref="B28:D28"/>
    <mergeCell ref="K28:M28"/>
    <mergeCell ref="B32:G32"/>
    <mergeCell ref="B49:H49"/>
    <mergeCell ref="K43:K48"/>
    <mergeCell ref="L43:L48"/>
    <mergeCell ref="M43:M48"/>
    <mergeCell ref="K30:K35"/>
    <mergeCell ref="L30:L35"/>
    <mergeCell ref="M30:M35"/>
    <mergeCell ref="B36:H36"/>
    <mergeCell ref="B41:D41"/>
    <mergeCell ref="K41:M41"/>
    <mergeCell ref="B45:G45"/>
    <mergeCell ref="B46:G46"/>
    <mergeCell ref="B33:G33"/>
  </mergeCells>
  <phoneticPr fontId="12" type="noConversion"/>
  <pageMargins left="0.70866141732283472" right="0.70866141732283472" top="0.78740157480314965" bottom="0.78740157480314965" header="0.31496062992125984" footer="0.31496062992125984"/>
  <pageSetup paperSize="9" orientation="landscape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EF7755EE5B440839FA06F4C9F1CE8" ma:contentTypeVersion="17" ma:contentTypeDescription="Create a new document." ma:contentTypeScope="" ma:versionID="0b87bc2ca3608f3d3927f6355382f0aa">
  <xsd:schema xmlns:xsd="http://www.w3.org/2001/XMLSchema" xmlns:xs="http://www.w3.org/2001/XMLSchema" xmlns:p="http://schemas.microsoft.com/office/2006/metadata/properties" xmlns:ns2="4a946383-c3c8-4ef7-ae28-a65a9cb88639" xmlns:ns3="0ef0ac9b-6125-48a7-ab1a-4fc3bf8d5c2a" targetNamespace="http://schemas.microsoft.com/office/2006/metadata/properties" ma:root="true" ma:fieldsID="c38168470848a6525cb8ef6feec7cb2c" ns2:_="" ns3:_="">
    <xsd:import namespace="4a946383-c3c8-4ef7-ae28-a65a9cb88639"/>
    <xsd:import namespace="0ef0ac9b-6125-48a7-ab1a-4fc3bf8d5c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Schv_x00e1_len_x00ed_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946383-c3c8-4ef7-ae28-a65a9cb886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chv_x00e1_len_x00ed_" ma:index="20" nillable="true" ma:displayName="Schválení" ma:list="UserInfo" ma:SharePointGroup="3" ma:internalName="Schv_x00e1_len_x00ed_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ece788c-c241-4e95-942d-832db5c0e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0ac9b-6125-48a7-ab1a-4fc3bf8d5c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d8eff41-4906-458d-8e97-6c7c0be840eb}" ma:internalName="TaxCatchAll" ma:showField="CatchAllData" ma:web="0ef0ac9b-6125-48a7-ab1a-4fc3bf8d5c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chv_x00e1_len_x00ed_ xmlns="4a946383-c3c8-4ef7-ae28-a65a9cb88639">
      <UserInfo>
        <DisplayName/>
        <AccountId xsi:nil="true"/>
        <AccountType/>
      </UserInfo>
    </Schv_x00e1_len_x00ed_>
    <lcf76f155ced4ddcb4097134ff3c332f xmlns="4a946383-c3c8-4ef7-ae28-a65a9cb88639">
      <Terms xmlns="http://schemas.microsoft.com/office/infopath/2007/PartnerControls"/>
    </lcf76f155ced4ddcb4097134ff3c332f>
    <TaxCatchAll xmlns="0ef0ac9b-6125-48a7-ab1a-4fc3bf8d5c2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C38330-0C71-4641-9A01-414297F7E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946383-c3c8-4ef7-ae28-a65a9cb88639"/>
    <ds:schemaRef ds:uri="0ef0ac9b-6125-48a7-ab1a-4fc3bf8d5c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18E199-F983-4032-B394-79ADECB818D3}">
  <ds:schemaRefs>
    <ds:schemaRef ds:uri="http://schemas.microsoft.com/office/2006/metadata/properties"/>
    <ds:schemaRef ds:uri="http://schemas.microsoft.com/office/infopath/2007/PartnerControls"/>
    <ds:schemaRef ds:uri="4a946383-c3c8-4ef7-ae28-a65a9cb88639"/>
    <ds:schemaRef ds:uri="0ef0ac9b-6125-48a7-ab1a-4fc3bf8d5c2a"/>
  </ds:schemaRefs>
</ds:datastoreItem>
</file>

<file path=customXml/itemProps3.xml><?xml version="1.0" encoding="utf-8"?>
<ds:datastoreItem xmlns:ds="http://schemas.openxmlformats.org/officeDocument/2006/customXml" ds:itemID="{65F048AA-1815-407E-B0AD-DDC8904057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CENTROPOL ENERGY,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Tureček</dc:creator>
  <cp:keywords/>
  <dc:description/>
  <cp:lastModifiedBy>Tureček David</cp:lastModifiedBy>
  <cp:revision/>
  <dcterms:created xsi:type="dcterms:W3CDTF">2022-04-28T10:51:46Z</dcterms:created>
  <dcterms:modified xsi:type="dcterms:W3CDTF">2022-10-06T14:26:53Z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b696cb-b06f-4214-b638-7b05ae4e5e38_Enabled">
    <vt:lpwstr>true</vt:lpwstr>
  </property>
  <property fmtid="{D5CDD505-2E9C-101B-9397-08002B2CF9AE}" pid="3" name="MSIP_Label_bdb696cb-b06f-4214-b638-7b05ae4e5e38_SetDate">
    <vt:lpwstr>2022-04-28T10:51:47Z</vt:lpwstr>
  </property>
  <property fmtid="{D5CDD505-2E9C-101B-9397-08002B2CF9AE}" pid="4" name="MSIP_Label_bdb696cb-b06f-4214-b638-7b05ae4e5e38_Method">
    <vt:lpwstr>Standard</vt:lpwstr>
  </property>
  <property fmtid="{D5CDD505-2E9C-101B-9397-08002B2CF9AE}" pid="5" name="MSIP_Label_bdb696cb-b06f-4214-b638-7b05ae4e5e38_Name">
    <vt:lpwstr>Interní data</vt:lpwstr>
  </property>
  <property fmtid="{D5CDD505-2E9C-101B-9397-08002B2CF9AE}" pid="6" name="MSIP_Label_bdb696cb-b06f-4214-b638-7b05ae4e5e38_SiteId">
    <vt:lpwstr>53b8d820-e2f7-4682-858f-9e2aeec6ffd9</vt:lpwstr>
  </property>
  <property fmtid="{D5CDD505-2E9C-101B-9397-08002B2CF9AE}" pid="7" name="MSIP_Label_bdb696cb-b06f-4214-b638-7b05ae4e5e38_ActionId">
    <vt:lpwstr>cba288ca-ee1b-4ac5-83bb-5f0955100e32</vt:lpwstr>
  </property>
  <property fmtid="{D5CDD505-2E9C-101B-9397-08002B2CF9AE}" pid="8" name="MSIP_Label_bdb696cb-b06f-4214-b638-7b05ae4e5e38_ContentBits">
    <vt:lpwstr>0</vt:lpwstr>
  </property>
  <property fmtid="{D5CDD505-2E9C-101B-9397-08002B2CF9AE}" pid="9" name="ContentTypeId">
    <vt:lpwstr>0x01010014CEF7755EE5B440839FA06F4C9F1CE8</vt:lpwstr>
  </property>
  <property fmtid="{D5CDD505-2E9C-101B-9397-08002B2CF9AE}" pid="10" name="MediaServiceImageTags">
    <vt:lpwstr/>
  </property>
</Properties>
</file>